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D4-developpement-pme\c18-effet-decision-gestion\"/>
    </mc:Choice>
  </mc:AlternateContent>
  <xr:revisionPtr revIDLastSave="0" documentId="13_ncr:1_{57C2C52A-288E-45B5-BE6D-4C95A65CD5C8}" xr6:coauthVersionLast="47" xr6:coauthVersionMax="47" xr10:uidLastSave="{00000000-0000-0000-0000-000000000000}"/>
  <bookViews>
    <workbookView xWindow="-28898" yWindow="-98" windowWidth="28996" windowHeight="15796" activeTab="3" xr2:uid="{4FC17C05-D443-4736-93D6-F246D9C0CA41}"/>
  </bookViews>
  <sheets>
    <sheet name="situation initiale" sheetId="1" r:id="rId1"/>
    <sheet name="s1-apport capital" sheetId="5" r:id="rId2"/>
    <sheet name="s2 opé client-stock" sheetId="4" r:id="rId3"/>
    <sheet name="s3-combinaison S1 et S2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3" l="1"/>
  <c r="B20" i="3"/>
  <c r="B22" i="3" s="1"/>
  <c r="D19" i="3"/>
  <c r="D18" i="3"/>
  <c r="B15" i="3"/>
  <c r="D20" i="3" s="1"/>
  <c r="D6" i="3"/>
  <c r="D11" i="3" s="1"/>
  <c r="B6" i="3"/>
  <c r="B11" i="3" s="1"/>
  <c r="D2" i="3"/>
  <c r="B2" i="3"/>
  <c r="B19" i="3" s="1"/>
  <c r="B21" i="4"/>
  <c r="B22" i="4" s="1"/>
  <c r="B20" i="4"/>
  <c r="D19" i="4"/>
  <c r="D18" i="4"/>
  <c r="B15" i="4"/>
  <c r="D20" i="4" s="1"/>
  <c r="D11" i="4"/>
  <c r="B11" i="4"/>
  <c r="D6" i="4"/>
  <c r="B6" i="4"/>
  <c r="D2" i="4"/>
  <c r="B2" i="4"/>
  <c r="B19" i="4" s="1"/>
  <c r="B21" i="5"/>
  <c r="B22" i="5" s="1"/>
  <c r="B20" i="5"/>
  <c r="D19" i="5"/>
  <c r="D18" i="5"/>
  <c r="B15" i="5"/>
  <c r="D20" i="5" s="1"/>
  <c r="D11" i="5"/>
  <c r="B11" i="5"/>
  <c r="D6" i="5"/>
  <c r="B6" i="5"/>
  <c r="D2" i="5"/>
  <c r="B19" i="5" s="1"/>
  <c r="B2" i="5"/>
  <c r="B23" i="3" l="1"/>
  <c r="B23" i="4"/>
  <c r="B23" i="5"/>
  <c r="D20" i="1"/>
  <c r="D19" i="1"/>
  <c r="D18" i="1"/>
  <c r="B15" i="1"/>
  <c r="B6" i="1"/>
  <c r="B21" i="1"/>
  <c r="B20" i="1"/>
  <c r="B2" i="1"/>
  <c r="D6" i="1"/>
  <c r="D2" i="1"/>
  <c r="B19" i="1" l="1"/>
  <c r="D11" i="1"/>
  <c r="B22" i="1"/>
  <c r="B23" i="1" s="1"/>
  <c r="B11" i="1"/>
</calcChain>
</file>

<file path=xl/sharedStrings.xml><?xml version="1.0" encoding="utf-8"?>
<sst xmlns="http://schemas.openxmlformats.org/spreadsheetml/2006/main" count="148" uniqueCount="34">
  <si>
    <t>Actif immobilisé </t>
  </si>
  <si>
    <t xml:space="preserve">Passif immobilisé </t>
  </si>
  <si>
    <t>Immobilisations incorporelles</t>
  </si>
  <si>
    <t>Capital</t>
  </si>
  <si>
    <t>Immobilisations corporelles</t>
  </si>
  <si>
    <t>Immobilisations financières</t>
  </si>
  <si>
    <t>Dettes financières à long terme</t>
  </si>
  <si>
    <t>Actif circulant</t>
  </si>
  <si>
    <t>Passif circulant </t>
  </si>
  <si>
    <t>Stocks</t>
  </si>
  <si>
    <t>Fournisseurs</t>
  </si>
  <si>
    <t>Créances clients</t>
  </si>
  <si>
    <t>Dettes sociales et fiscales</t>
  </si>
  <si>
    <t>Créances diverses hors exploitation</t>
  </si>
  <si>
    <t>Autres dettes hors exploitation</t>
  </si>
  <si>
    <t>Banque</t>
  </si>
  <si>
    <t>Total</t>
  </si>
  <si>
    <t xml:space="preserve">N </t>
  </si>
  <si>
    <t xml:space="preserve">FRNG </t>
  </si>
  <si>
    <t xml:space="preserve">BFR exploitation </t>
  </si>
  <si>
    <t xml:space="preserve">BFR hors exploitation </t>
  </si>
  <si>
    <t xml:space="preserve">BFR total </t>
  </si>
  <si>
    <t xml:space="preserve">Trésorerie </t>
  </si>
  <si>
    <t>Actif</t>
  </si>
  <si>
    <t>Passif</t>
  </si>
  <si>
    <t>Ratio crédit client</t>
  </si>
  <si>
    <t>Stock initial</t>
  </si>
  <si>
    <t>Ventes TTC</t>
  </si>
  <si>
    <t>Achats TTC</t>
  </si>
  <si>
    <t>Ratio rotation stock</t>
  </si>
  <si>
    <t>Jours</t>
  </si>
  <si>
    <t>Ratio crédit fournisseur</t>
  </si>
  <si>
    <t>Achats HT</t>
  </si>
  <si>
    <t>Amortissements et provisions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</si>
</sst>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165" fontId="3" fillId="0" borderId="1" xfId="1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165" fontId="2" fillId="0" borderId="1" xfId="1" applyNumberFormat="1" applyFont="1" applyBorder="1"/>
    <xf numFmtId="164" fontId="2" fillId="0" borderId="0" xfId="1" applyNumberFormat="1" applyFont="1"/>
    <xf numFmtId="165" fontId="2" fillId="0" borderId="0" xfId="0" applyNumberFormat="1" applyFont="1"/>
    <xf numFmtId="0" fontId="3" fillId="0" borderId="0" xfId="0" applyFont="1" applyAlignment="1">
      <alignment horizontal="right" vertical="center" wrapText="1"/>
    </xf>
    <xf numFmtId="165" fontId="3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165" fontId="7" fillId="4" borderId="1" xfId="0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3" fillId="0" borderId="0" xfId="1" applyNumberFormat="1" applyFont="1"/>
    <xf numFmtId="0" fontId="3" fillId="0" borderId="0" xfId="0" applyFont="1"/>
    <xf numFmtId="165" fontId="3" fillId="0" borderId="0" xfId="0" applyNumberFormat="1" applyFo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3E9A8-75A0-49A5-AB24-65CF84D769C6}">
  <dimension ref="A1:E23"/>
  <sheetViews>
    <sheetView zoomScale="145" zoomScaleNormal="145" workbookViewId="0">
      <selection activeCell="C13" sqref="C13"/>
    </sheetView>
  </sheetViews>
  <sheetFormatPr baseColWidth="10" defaultRowHeight="14.25" x14ac:dyDescent="0.45"/>
  <cols>
    <col min="1" max="1" width="29.6640625" bestFit="1" customWidth="1"/>
    <col min="2" max="2" width="9.86328125" bestFit="1" customWidth="1"/>
    <col min="3" max="3" width="26.1328125" bestFit="1" customWidth="1"/>
    <col min="4" max="4" width="8.86328125" bestFit="1" customWidth="1"/>
  </cols>
  <sheetData>
    <row r="1" spans="1:4" x14ac:dyDescent="0.45">
      <c r="A1" s="26" t="s">
        <v>23</v>
      </c>
      <c r="B1" s="27"/>
      <c r="C1" s="26" t="s">
        <v>24</v>
      </c>
      <c r="D1" s="27"/>
    </row>
    <row r="2" spans="1:4" x14ac:dyDescent="0.45">
      <c r="A2" s="3" t="s">
        <v>0</v>
      </c>
      <c r="B2" s="9">
        <f>SUM(B3:B5)</f>
        <v>772000</v>
      </c>
      <c r="C2" s="3" t="s">
        <v>1</v>
      </c>
      <c r="D2" s="4">
        <f>SUM(D3:D5)</f>
        <v>725000</v>
      </c>
    </row>
    <row r="3" spans="1:4" x14ac:dyDescent="0.45">
      <c r="A3" s="5" t="s">
        <v>2</v>
      </c>
      <c r="B3" s="6">
        <v>125000</v>
      </c>
      <c r="C3" s="5" t="s">
        <v>3</v>
      </c>
      <c r="D3" s="6">
        <v>500000</v>
      </c>
    </row>
    <row r="4" spans="1:4" x14ac:dyDescent="0.45">
      <c r="A4" s="5" t="s">
        <v>4</v>
      </c>
      <c r="B4" s="6">
        <v>482000</v>
      </c>
      <c r="C4" s="5" t="s">
        <v>33</v>
      </c>
      <c r="D4" s="6">
        <v>125000</v>
      </c>
    </row>
    <row r="5" spans="1:4" x14ac:dyDescent="0.45">
      <c r="A5" s="5" t="s">
        <v>5</v>
      </c>
      <c r="B5" s="6">
        <v>165000</v>
      </c>
      <c r="C5" s="5" t="s">
        <v>6</v>
      </c>
      <c r="D5" s="6">
        <v>100000</v>
      </c>
    </row>
    <row r="6" spans="1:4" x14ac:dyDescent="0.45">
      <c r="A6" s="3" t="s">
        <v>7</v>
      </c>
      <c r="B6" s="4">
        <f>SUM(B7:B9)</f>
        <v>419000</v>
      </c>
      <c r="C6" s="3" t="s">
        <v>8</v>
      </c>
      <c r="D6" s="4">
        <f>SUM(D7:D9)</f>
        <v>408000</v>
      </c>
    </row>
    <row r="7" spans="1:4" x14ac:dyDescent="0.45">
      <c r="A7" s="5" t="s">
        <v>9</v>
      </c>
      <c r="B7" s="6">
        <v>105000</v>
      </c>
      <c r="C7" s="5" t="s">
        <v>10</v>
      </c>
      <c r="D7" s="6">
        <v>315000</v>
      </c>
    </row>
    <row r="8" spans="1:4" x14ac:dyDescent="0.45">
      <c r="A8" s="5" t="s">
        <v>11</v>
      </c>
      <c r="B8" s="6">
        <v>290000</v>
      </c>
      <c r="C8" s="2" t="s">
        <v>12</v>
      </c>
      <c r="D8" s="6">
        <v>75000</v>
      </c>
    </row>
    <row r="9" spans="1:4" x14ac:dyDescent="0.45">
      <c r="A9" s="5" t="s">
        <v>13</v>
      </c>
      <c r="B9" s="8">
        <v>24000</v>
      </c>
      <c r="C9" s="2" t="s">
        <v>14</v>
      </c>
      <c r="D9" s="6">
        <v>18000</v>
      </c>
    </row>
    <row r="10" spans="1:4" x14ac:dyDescent="0.45">
      <c r="A10" s="5"/>
      <c r="B10" s="8"/>
      <c r="C10" s="15" t="s">
        <v>15</v>
      </c>
      <c r="D10" s="4">
        <v>58000</v>
      </c>
    </row>
    <row r="11" spans="1:4" x14ac:dyDescent="0.45">
      <c r="A11" s="7" t="s">
        <v>16</v>
      </c>
      <c r="B11" s="11">
        <f>B6+B2</f>
        <v>1191000</v>
      </c>
      <c r="C11" s="7" t="s">
        <v>16</v>
      </c>
      <c r="D11" s="4">
        <f>D10+D6+D2</f>
        <v>1191000</v>
      </c>
    </row>
    <row r="12" spans="1:4" x14ac:dyDescent="0.45">
      <c r="A12" s="22"/>
      <c r="B12" s="23"/>
      <c r="C12" s="22"/>
      <c r="D12" s="24"/>
    </row>
    <row r="13" spans="1:4" x14ac:dyDescent="0.45">
      <c r="A13" s="18" t="s">
        <v>26</v>
      </c>
      <c r="B13" s="19">
        <v>115000</v>
      </c>
      <c r="C13" s="22"/>
      <c r="D13" s="24"/>
    </row>
    <row r="14" spans="1:4" x14ac:dyDescent="0.45">
      <c r="A14" s="18" t="s">
        <v>32</v>
      </c>
      <c r="B14" s="19">
        <v>1812000</v>
      </c>
      <c r="C14" s="22"/>
      <c r="D14" s="24"/>
    </row>
    <row r="15" spans="1:4" x14ac:dyDescent="0.45">
      <c r="A15" s="18" t="s">
        <v>28</v>
      </c>
      <c r="B15" s="19">
        <f>B14*1.2</f>
        <v>2174400</v>
      </c>
      <c r="C15" s="22"/>
      <c r="D15" s="24"/>
    </row>
    <row r="16" spans="1:4" x14ac:dyDescent="0.45">
      <c r="A16" s="18" t="s">
        <v>27</v>
      </c>
      <c r="B16" s="19">
        <v>3123000</v>
      </c>
      <c r="C16" s="22"/>
      <c r="D16" s="24"/>
    </row>
    <row r="18" spans="1:5" x14ac:dyDescent="0.45">
      <c r="A18" s="12"/>
      <c r="B18" s="13" t="s">
        <v>17</v>
      </c>
      <c r="C18" s="17" t="s">
        <v>29</v>
      </c>
      <c r="D18" s="20">
        <f>((B13+B7)/2)/(B14+(B13-B7))*360</f>
        <v>21.734357848518112</v>
      </c>
      <c r="E18" s="1" t="s">
        <v>30</v>
      </c>
    </row>
    <row r="19" spans="1:5" x14ac:dyDescent="0.45">
      <c r="A19" s="14" t="s">
        <v>18</v>
      </c>
      <c r="B19" s="25">
        <f>D2-B2</f>
        <v>-47000</v>
      </c>
      <c r="C19" s="17" t="s">
        <v>25</v>
      </c>
      <c r="D19" s="21">
        <f>B8*360/B16</f>
        <v>33.429394812680115</v>
      </c>
      <c r="E19" s="1" t="s">
        <v>30</v>
      </c>
    </row>
    <row r="20" spans="1:5" x14ac:dyDescent="0.45">
      <c r="A20" s="14" t="s">
        <v>19</v>
      </c>
      <c r="B20" s="10">
        <f>B7+B8-D7-D8</f>
        <v>5000</v>
      </c>
      <c r="C20" s="17" t="s">
        <v>31</v>
      </c>
      <c r="D20" s="21">
        <f>D7*360/B15</f>
        <v>52.152317880794705</v>
      </c>
      <c r="E20" s="1" t="s">
        <v>30</v>
      </c>
    </row>
    <row r="21" spans="1:5" x14ac:dyDescent="0.45">
      <c r="A21" s="14" t="s">
        <v>20</v>
      </c>
      <c r="B21" s="10">
        <f>B9-D9</f>
        <v>6000</v>
      </c>
    </row>
    <row r="22" spans="1:5" x14ac:dyDescent="0.45">
      <c r="A22" s="14" t="s">
        <v>21</v>
      </c>
      <c r="B22" s="10">
        <f>B20+B21</f>
        <v>11000</v>
      </c>
    </row>
    <row r="23" spans="1:5" x14ac:dyDescent="0.45">
      <c r="A23" s="14" t="s">
        <v>22</v>
      </c>
      <c r="B23" s="25">
        <f>B19-B22</f>
        <v>-58000</v>
      </c>
    </row>
  </sheetData>
  <mergeCells count="2">
    <mergeCell ref="A1:B1"/>
    <mergeCell ref="C1:D1"/>
  </mergeCells>
  <pageMargins left="0.7" right="0.7" top="0.75" bottom="0.75" header="0.3" footer="0.3"/>
  <ignoredErrors>
    <ignoredError sqref="D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09E8F-19E2-4518-8ED5-3E4C4FA58DA5}">
  <dimension ref="A1:E23"/>
  <sheetViews>
    <sheetView zoomScale="145" zoomScaleNormal="145" workbookViewId="0">
      <selection activeCell="A17" sqref="A17"/>
    </sheetView>
  </sheetViews>
  <sheetFormatPr baseColWidth="10" defaultRowHeight="14.25" x14ac:dyDescent="0.45"/>
  <cols>
    <col min="1" max="1" width="29.6640625" bestFit="1" customWidth="1"/>
    <col min="2" max="2" width="9.86328125" bestFit="1" customWidth="1"/>
    <col min="3" max="3" width="26.1328125" bestFit="1" customWidth="1"/>
    <col min="4" max="4" width="8.86328125" bestFit="1" customWidth="1"/>
    <col min="5" max="5" width="44.265625" customWidth="1"/>
  </cols>
  <sheetData>
    <row r="1" spans="1:4" x14ac:dyDescent="0.45">
      <c r="A1" s="28" t="s">
        <v>23</v>
      </c>
      <c r="B1" s="29"/>
      <c r="C1" s="28" t="s">
        <v>24</v>
      </c>
      <c r="D1" s="29"/>
    </row>
    <row r="2" spans="1:4" x14ac:dyDescent="0.45">
      <c r="A2" s="3" t="s">
        <v>0</v>
      </c>
      <c r="B2" s="9">
        <f>SUM(B3:B5)</f>
        <v>772000</v>
      </c>
      <c r="C2" s="3" t="s">
        <v>1</v>
      </c>
      <c r="D2" s="4">
        <f>SUM(D3:D5)</f>
        <v>725000</v>
      </c>
    </row>
    <row r="3" spans="1:4" x14ac:dyDescent="0.45">
      <c r="A3" s="5" t="s">
        <v>2</v>
      </c>
      <c r="B3" s="6">
        <v>125000</v>
      </c>
      <c r="C3" s="5" t="s">
        <v>3</v>
      </c>
      <c r="D3" s="6">
        <v>500000</v>
      </c>
    </row>
    <row r="4" spans="1:4" x14ac:dyDescent="0.45">
      <c r="A4" s="5" t="s">
        <v>4</v>
      </c>
      <c r="B4" s="6">
        <v>482000</v>
      </c>
      <c r="C4" s="5" t="s">
        <v>33</v>
      </c>
      <c r="D4" s="6">
        <v>125000</v>
      </c>
    </row>
    <row r="5" spans="1:4" x14ac:dyDescent="0.45">
      <c r="A5" s="5" t="s">
        <v>5</v>
      </c>
      <c r="B5" s="6">
        <v>165000</v>
      </c>
      <c r="C5" s="5" t="s">
        <v>6</v>
      </c>
      <c r="D5" s="6">
        <v>100000</v>
      </c>
    </row>
    <row r="6" spans="1:4" x14ac:dyDescent="0.45">
      <c r="A6" s="3" t="s">
        <v>7</v>
      </c>
      <c r="B6" s="4">
        <f>SUM(B7:B9)</f>
        <v>419000</v>
      </c>
      <c r="C6" s="3" t="s">
        <v>8</v>
      </c>
      <c r="D6" s="4">
        <f>SUM(D7:D9)</f>
        <v>408000</v>
      </c>
    </row>
    <row r="7" spans="1:4" x14ac:dyDescent="0.45">
      <c r="A7" s="5" t="s">
        <v>9</v>
      </c>
      <c r="B7" s="6">
        <v>105000</v>
      </c>
      <c r="C7" s="5" t="s">
        <v>10</v>
      </c>
      <c r="D7" s="6">
        <v>315000</v>
      </c>
    </row>
    <row r="8" spans="1:4" x14ac:dyDescent="0.45">
      <c r="A8" s="5" t="s">
        <v>11</v>
      </c>
      <c r="B8" s="6">
        <v>290000</v>
      </c>
      <c r="C8" s="2" t="s">
        <v>12</v>
      </c>
      <c r="D8" s="6">
        <v>75000</v>
      </c>
    </row>
    <row r="9" spans="1:4" x14ac:dyDescent="0.45">
      <c r="A9" s="5" t="s">
        <v>13</v>
      </c>
      <c r="B9" s="8">
        <v>24000</v>
      </c>
      <c r="C9" s="2" t="s">
        <v>14</v>
      </c>
      <c r="D9" s="6">
        <v>18000</v>
      </c>
    </row>
    <row r="10" spans="1:4" x14ac:dyDescent="0.45">
      <c r="A10" s="5"/>
      <c r="B10" s="8"/>
      <c r="C10" s="15" t="s">
        <v>15</v>
      </c>
      <c r="D10" s="4">
        <v>58000</v>
      </c>
    </row>
    <row r="11" spans="1:4" x14ac:dyDescent="0.45">
      <c r="A11" s="7" t="s">
        <v>16</v>
      </c>
      <c r="B11" s="11">
        <f>B6+B2</f>
        <v>1191000</v>
      </c>
      <c r="C11" s="7" t="s">
        <v>16</v>
      </c>
      <c r="D11" s="4">
        <f>D10+D6+D2</f>
        <v>1191000</v>
      </c>
    </row>
    <row r="12" spans="1:4" x14ac:dyDescent="0.45">
      <c r="A12" s="22"/>
      <c r="B12" s="23"/>
      <c r="C12" s="22"/>
      <c r="D12" s="24"/>
    </row>
    <row r="13" spans="1:4" x14ac:dyDescent="0.45">
      <c r="A13" s="18" t="s">
        <v>26</v>
      </c>
      <c r="B13" s="19">
        <v>115000</v>
      </c>
      <c r="C13" s="22"/>
      <c r="D13" s="24"/>
    </row>
    <row r="14" spans="1:4" x14ac:dyDescent="0.45">
      <c r="A14" s="18" t="s">
        <v>32</v>
      </c>
      <c r="B14" s="19">
        <v>1812000</v>
      </c>
      <c r="C14" s="22"/>
      <c r="D14" s="24"/>
    </row>
    <row r="15" spans="1:4" x14ac:dyDescent="0.45">
      <c r="A15" s="18" t="s">
        <v>28</v>
      </c>
      <c r="B15" s="19">
        <f>B14*1.2</f>
        <v>2174400</v>
      </c>
      <c r="C15" s="22"/>
      <c r="D15" s="24"/>
    </row>
    <row r="16" spans="1:4" x14ac:dyDescent="0.45">
      <c r="A16" s="18" t="s">
        <v>27</v>
      </c>
      <c r="B16" s="19">
        <v>3123000</v>
      </c>
      <c r="C16" s="22"/>
      <c r="D16" s="24"/>
    </row>
    <row r="18" spans="1:5" x14ac:dyDescent="0.45">
      <c r="A18" s="30"/>
      <c r="B18" s="31" t="s">
        <v>17</v>
      </c>
      <c r="C18" s="17" t="s">
        <v>29</v>
      </c>
      <c r="D18" s="20">
        <f>((B13+B7)/2)/(B14+(B13-B7))*360</f>
        <v>21.734357848518112</v>
      </c>
      <c r="E18" s="1" t="s">
        <v>30</v>
      </c>
    </row>
    <row r="19" spans="1:5" x14ac:dyDescent="0.45">
      <c r="A19" s="14" t="s">
        <v>18</v>
      </c>
      <c r="B19" s="10">
        <f>D2-B2</f>
        <v>-47000</v>
      </c>
      <c r="C19" s="17" t="s">
        <v>25</v>
      </c>
      <c r="D19" s="21">
        <f>B8*360/B16</f>
        <v>33.429394812680115</v>
      </c>
      <c r="E19" s="1" t="s">
        <v>30</v>
      </c>
    </row>
    <row r="20" spans="1:5" x14ac:dyDescent="0.45">
      <c r="A20" s="14" t="s">
        <v>19</v>
      </c>
      <c r="B20" s="10">
        <f>B7+B8-D7-D8</f>
        <v>5000</v>
      </c>
      <c r="C20" s="17" t="s">
        <v>31</v>
      </c>
      <c r="D20" s="21">
        <f>D7*360/B15</f>
        <v>52.152317880794705</v>
      </c>
      <c r="E20" s="1" t="s">
        <v>30</v>
      </c>
    </row>
    <row r="21" spans="1:5" x14ac:dyDescent="0.45">
      <c r="A21" s="14" t="s">
        <v>20</v>
      </c>
      <c r="B21" s="10">
        <f>B9-D9</f>
        <v>6000</v>
      </c>
    </row>
    <row r="22" spans="1:5" x14ac:dyDescent="0.45">
      <c r="A22" s="14" t="s">
        <v>21</v>
      </c>
      <c r="B22" s="10">
        <f>B20+B21</f>
        <v>11000</v>
      </c>
    </row>
    <row r="23" spans="1:5" x14ac:dyDescent="0.45">
      <c r="A23" s="14" t="s">
        <v>22</v>
      </c>
      <c r="B23" s="10">
        <f>B19-B22</f>
        <v>-58000</v>
      </c>
    </row>
  </sheetData>
  <mergeCells count="2">
    <mergeCell ref="A1:B1"/>
    <mergeCell ref="C1:D1"/>
  </mergeCells>
  <pageMargins left="0.7" right="0.7" top="0.75" bottom="0.75" header="0.3" footer="0.3"/>
  <ignoredErrors>
    <ignoredError sqref="D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E6316-ECCD-4F56-9D7F-F29459E5B301}">
  <dimension ref="A1:E23"/>
  <sheetViews>
    <sheetView zoomScale="145" zoomScaleNormal="145" workbookViewId="0">
      <selection activeCell="A14" sqref="A14"/>
    </sheetView>
  </sheetViews>
  <sheetFormatPr baseColWidth="10" defaultRowHeight="14.25" x14ac:dyDescent="0.45"/>
  <cols>
    <col min="1" max="1" width="29.6640625" bestFit="1" customWidth="1"/>
    <col min="2" max="2" width="9.86328125" bestFit="1" customWidth="1"/>
    <col min="3" max="3" width="26.1328125" bestFit="1" customWidth="1"/>
    <col min="4" max="4" width="8.86328125" bestFit="1" customWidth="1"/>
    <col min="5" max="5" width="48.46484375" customWidth="1"/>
  </cols>
  <sheetData>
    <row r="1" spans="1:4" x14ac:dyDescent="0.45">
      <c r="A1" s="28" t="s">
        <v>23</v>
      </c>
      <c r="B1" s="29"/>
      <c r="C1" s="28" t="s">
        <v>24</v>
      </c>
      <c r="D1" s="29"/>
    </row>
    <row r="2" spans="1:4" x14ac:dyDescent="0.45">
      <c r="A2" s="3" t="s">
        <v>0</v>
      </c>
      <c r="B2" s="9">
        <f>SUM(B3:B5)</f>
        <v>772000</v>
      </c>
      <c r="C2" s="3" t="s">
        <v>1</v>
      </c>
      <c r="D2" s="4">
        <f>SUM(D3:D5)</f>
        <v>725000</v>
      </c>
    </row>
    <row r="3" spans="1:4" x14ac:dyDescent="0.45">
      <c r="A3" s="5" t="s">
        <v>2</v>
      </c>
      <c r="B3" s="6">
        <v>125000</v>
      </c>
      <c r="C3" s="5" t="s">
        <v>3</v>
      </c>
      <c r="D3" s="6">
        <v>500000</v>
      </c>
    </row>
    <row r="4" spans="1:4" x14ac:dyDescent="0.45">
      <c r="A4" s="5" t="s">
        <v>4</v>
      </c>
      <c r="B4" s="6">
        <v>482000</v>
      </c>
      <c r="C4" s="5" t="s">
        <v>33</v>
      </c>
      <c r="D4" s="6">
        <v>125000</v>
      </c>
    </row>
    <row r="5" spans="1:4" x14ac:dyDescent="0.45">
      <c r="A5" s="5" t="s">
        <v>5</v>
      </c>
      <c r="B5" s="6">
        <v>165000</v>
      </c>
      <c r="C5" s="5" t="s">
        <v>6</v>
      </c>
      <c r="D5" s="6">
        <v>100000</v>
      </c>
    </row>
    <row r="6" spans="1:4" x14ac:dyDescent="0.45">
      <c r="A6" s="3" t="s">
        <v>7</v>
      </c>
      <c r="B6" s="4">
        <f>SUM(B7:B9)</f>
        <v>419000</v>
      </c>
      <c r="C6" s="3" t="s">
        <v>8</v>
      </c>
      <c r="D6" s="4">
        <f>SUM(D7:D9)</f>
        <v>408000</v>
      </c>
    </row>
    <row r="7" spans="1:4" x14ac:dyDescent="0.45">
      <c r="A7" s="5" t="s">
        <v>9</v>
      </c>
      <c r="B7" s="6">
        <v>105000</v>
      </c>
      <c r="C7" s="5" t="s">
        <v>10</v>
      </c>
      <c r="D7" s="6">
        <v>315000</v>
      </c>
    </row>
    <row r="8" spans="1:4" x14ac:dyDescent="0.45">
      <c r="A8" s="5" t="s">
        <v>11</v>
      </c>
      <c r="B8" s="6">
        <v>290000</v>
      </c>
      <c r="C8" s="2" t="s">
        <v>12</v>
      </c>
      <c r="D8" s="6">
        <v>75000</v>
      </c>
    </row>
    <row r="9" spans="1:4" x14ac:dyDescent="0.45">
      <c r="A9" s="5" t="s">
        <v>13</v>
      </c>
      <c r="B9" s="8">
        <v>24000</v>
      </c>
      <c r="C9" s="2" t="s">
        <v>14</v>
      </c>
      <c r="D9" s="6">
        <v>18000</v>
      </c>
    </row>
    <row r="10" spans="1:4" x14ac:dyDescent="0.45">
      <c r="A10" s="5"/>
      <c r="B10" s="8"/>
      <c r="C10" s="15" t="s">
        <v>15</v>
      </c>
      <c r="D10" s="4">
        <v>58000</v>
      </c>
    </row>
    <row r="11" spans="1:4" x14ac:dyDescent="0.45">
      <c r="A11" s="7" t="s">
        <v>16</v>
      </c>
      <c r="B11" s="11">
        <f>B6+B2</f>
        <v>1191000</v>
      </c>
      <c r="C11" s="7" t="s">
        <v>16</v>
      </c>
      <c r="D11" s="4">
        <f>D10+D6+D2</f>
        <v>1191000</v>
      </c>
    </row>
    <row r="12" spans="1:4" x14ac:dyDescent="0.45">
      <c r="A12" s="22"/>
      <c r="B12" s="23"/>
      <c r="C12" s="22"/>
      <c r="D12" s="24"/>
    </row>
    <row r="13" spans="1:4" x14ac:dyDescent="0.45">
      <c r="A13" s="18" t="s">
        <v>26</v>
      </c>
      <c r="B13" s="19">
        <v>115000</v>
      </c>
      <c r="C13" s="22"/>
      <c r="D13" s="24"/>
    </row>
    <row r="14" spans="1:4" x14ac:dyDescent="0.45">
      <c r="A14" s="18" t="s">
        <v>32</v>
      </c>
      <c r="B14" s="19">
        <v>1812000</v>
      </c>
      <c r="C14" s="22"/>
      <c r="D14" s="24"/>
    </row>
    <row r="15" spans="1:4" x14ac:dyDescent="0.45">
      <c r="A15" s="18" t="s">
        <v>28</v>
      </c>
      <c r="B15" s="19">
        <f>B14*1.2</f>
        <v>2174400</v>
      </c>
      <c r="C15" s="22"/>
      <c r="D15" s="24"/>
    </row>
    <row r="16" spans="1:4" x14ac:dyDescent="0.45">
      <c r="A16" s="18" t="s">
        <v>27</v>
      </c>
      <c r="B16" s="19">
        <v>3123000</v>
      </c>
      <c r="C16" s="22"/>
      <c r="D16" s="24"/>
    </row>
    <row r="18" spans="1:5" x14ac:dyDescent="0.45">
      <c r="A18" s="30"/>
      <c r="B18" s="31" t="s">
        <v>17</v>
      </c>
      <c r="C18" s="17" t="s">
        <v>29</v>
      </c>
      <c r="D18" s="20">
        <f>((B13+B7)/2)/(B14+(B13-B7))*360</f>
        <v>21.734357848518112</v>
      </c>
      <c r="E18" s="1" t="s">
        <v>30</v>
      </c>
    </row>
    <row r="19" spans="1:5" x14ac:dyDescent="0.45">
      <c r="A19" s="14" t="s">
        <v>18</v>
      </c>
      <c r="B19" s="10">
        <f>D2-B2</f>
        <v>-47000</v>
      </c>
      <c r="C19" s="17" t="s">
        <v>25</v>
      </c>
      <c r="D19" s="21">
        <f>B8*360/B16</f>
        <v>33.429394812680115</v>
      </c>
      <c r="E19" s="1" t="s">
        <v>30</v>
      </c>
    </row>
    <row r="20" spans="1:5" x14ac:dyDescent="0.45">
      <c r="A20" s="14" t="s">
        <v>19</v>
      </c>
      <c r="B20" s="10">
        <f>B7+B8-D7-D8</f>
        <v>5000</v>
      </c>
      <c r="C20" s="17" t="s">
        <v>31</v>
      </c>
      <c r="D20" s="21">
        <f>D7*360/B15</f>
        <v>52.152317880794705</v>
      </c>
      <c r="E20" s="1" t="s">
        <v>30</v>
      </c>
    </row>
    <row r="21" spans="1:5" x14ac:dyDescent="0.45">
      <c r="A21" s="14" t="s">
        <v>20</v>
      </c>
      <c r="B21" s="10">
        <f>B9-D9</f>
        <v>6000</v>
      </c>
    </row>
    <row r="22" spans="1:5" x14ac:dyDescent="0.45">
      <c r="A22" s="14" t="s">
        <v>21</v>
      </c>
      <c r="B22" s="10">
        <f>B20+B21</f>
        <v>11000</v>
      </c>
    </row>
    <row r="23" spans="1:5" x14ac:dyDescent="0.45">
      <c r="A23" s="14" t="s">
        <v>22</v>
      </c>
      <c r="B23" s="10">
        <f>B19-B22</f>
        <v>-58000</v>
      </c>
    </row>
  </sheetData>
  <mergeCells count="2">
    <mergeCell ref="A1:B1"/>
    <mergeCell ref="C1:D1"/>
  </mergeCells>
  <pageMargins left="0.7" right="0.7" top="0.75" bottom="0.75" header="0.3" footer="0.3"/>
  <ignoredErrors>
    <ignoredError sqref="D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6C991-15E6-43B3-8B61-9941B54F5CE8}">
  <dimension ref="A1:E23"/>
  <sheetViews>
    <sheetView tabSelected="1" zoomScale="145" zoomScaleNormal="145" workbookViewId="0">
      <selection activeCell="C14" sqref="C14"/>
    </sheetView>
  </sheetViews>
  <sheetFormatPr baseColWidth="10" defaultRowHeight="13.5" x14ac:dyDescent="0.35"/>
  <cols>
    <col min="1" max="1" width="29.6640625" style="16" customWidth="1"/>
    <col min="2" max="2" width="10" style="16" bestFit="1" customWidth="1"/>
    <col min="3" max="3" width="26.1328125" style="16" bestFit="1" customWidth="1"/>
    <col min="4" max="4" width="8.86328125" style="16" bestFit="1" customWidth="1"/>
    <col min="5" max="5" width="46.53125" style="16" bestFit="1" customWidth="1"/>
    <col min="6" max="16384" width="10.6640625" style="16"/>
  </cols>
  <sheetData>
    <row r="1" spans="1:5" ht="14.25" x14ac:dyDescent="0.45">
      <c r="A1" s="26" t="s">
        <v>23</v>
      </c>
      <c r="B1" s="27"/>
      <c r="C1" s="26" t="s">
        <v>24</v>
      </c>
      <c r="D1" s="27"/>
      <c r="E1"/>
    </row>
    <row r="2" spans="1:5" ht="14.25" x14ac:dyDescent="0.45">
      <c r="A2" s="3" t="s">
        <v>0</v>
      </c>
      <c r="B2" s="9">
        <f>SUM(B3:B5)</f>
        <v>772000</v>
      </c>
      <c r="C2" s="3" t="s">
        <v>1</v>
      </c>
      <c r="D2" s="4">
        <f>SUM(D3:D5)</f>
        <v>725000</v>
      </c>
      <c r="E2"/>
    </row>
    <row r="3" spans="1:5" ht="14.25" x14ac:dyDescent="0.45">
      <c r="A3" s="5" t="s">
        <v>2</v>
      </c>
      <c r="B3" s="6">
        <v>125000</v>
      </c>
      <c r="C3" s="5" t="s">
        <v>3</v>
      </c>
      <c r="D3" s="6">
        <v>500000</v>
      </c>
      <c r="E3"/>
    </row>
    <row r="4" spans="1:5" ht="14.25" x14ac:dyDescent="0.45">
      <c r="A4" s="5" t="s">
        <v>4</v>
      </c>
      <c r="B4" s="6">
        <v>482000</v>
      </c>
      <c r="C4" s="5" t="s">
        <v>33</v>
      </c>
      <c r="D4" s="6">
        <v>125000</v>
      </c>
      <c r="E4"/>
    </row>
    <row r="5" spans="1:5" ht="14.25" x14ac:dyDescent="0.45">
      <c r="A5" s="5" t="s">
        <v>5</v>
      </c>
      <c r="B5" s="6">
        <v>165000</v>
      </c>
      <c r="C5" s="5" t="s">
        <v>6</v>
      </c>
      <c r="D5" s="6">
        <v>100000</v>
      </c>
      <c r="E5"/>
    </row>
    <row r="6" spans="1:5" ht="14.25" x14ac:dyDescent="0.45">
      <c r="A6" s="3" t="s">
        <v>7</v>
      </c>
      <c r="B6" s="4">
        <f>SUM(B7:B9)</f>
        <v>419000</v>
      </c>
      <c r="C6" s="3" t="s">
        <v>8</v>
      </c>
      <c r="D6" s="4">
        <f>SUM(D7:D9)</f>
        <v>408000</v>
      </c>
      <c r="E6"/>
    </row>
    <row r="7" spans="1:5" ht="14.25" x14ac:dyDescent="0.45">
      <c r="A7" s="5" t="s">
        <v>9</v>
      </c>
      <c r="B7" s="6">
        <v>105000</v>
      </c>
      <c r="C7" s="5" t="s">
        <v>10</v>
      </c>
      <c r="D7" s="6">
        <v>315000</v>
      </c>
      <c r="E7"/>
    </row>
    <row r="8" spans="1:5" ht="14.25" x14ac:dyDescent="0.45">
      <c r="A8" s="5" t="s">
        <v>11</v>
      </c>
      <c r="B8" s="6">
        <v>290000</v>
      </c>
      <c r="C8" s="2" t="s">
        <v>12</v>
      </c>
      <c r="D8" s="6">
        <v>75000</v>
      </c>
      <c r="E8"/>
    </row>
    <row r="9" spans="1:5" ht="14.25" x14ac:dyDescent="0.45">
      <c r="A9" s="5" t="s">
        <v>13</v>
      </c>
      <c r="B9" s="8">
        <v>24000</v>
      </c>
      <c r="C9" s="2" t="s">
        <v>14</v>
      </c>
      <c r="D9" s="6">
        <v>18000</v>
      </c>
      <c r="E9"/>
    </row>
    <row r="10" spans="1:5" ht="14.25" x14ac:dyDescent="0.45">
      <c r="A10" s="5"/>
      <c r="B10" s="8"/>
      <c r="C10" s="15" t="s">
        <v>15</v>
      </c>
      <c r="D10" s="4">
        <v>58000</v>
      </c>
      <c r="E10"/>
    </row>
    <row r="11" spans="1:5" ht="14.25" x14ac:dyDescent="0.45">
      <c r="A11" s="7" t="s">
        <v>16</v>
      </c>
      <c r="B11" s="11">
        <f>B6+B2</f>
        <v>1191000</v>
      </c>
      <c r="C11" s="7" t="s">
        <v>16</v>
      </c>
      <c r="D11" s="4">
        <f>D10+D6+D2</f>
        <v>1191000</v>
      </c>
      <c r="E11"/>
    </row>
    <row r="12" spans="1:5" ht="14.25" x14ac:dyDescent="0.45">
      <c r="A12" s="22"/>
      <c r="B12" s="23"/>
      <c r="C12" s="22"/>
      <c r="D12" s="24"/>
      <c r="E12"/>
    </row>
    <row r="13" spans="1:5" ht="14.25" x14ac:dyDescent="0.45">
      <c r="A13" s="18" t="s">
        <v>26</v>
      </c>
      <c r="B13" s="19">
        <v>115000</v>
      </c>
      <c r="C13" s="22"/>
      <c r="D13" s="24"/>
      <c r="E13"/>
    </row>
    <row r="14" spans="1:5" ht="14.25" x14ac:dyDescent="0.45">
      <c r="A14" s="18" t="s">
        <v>32</v>
      </c>
      <c r="B14" s="19">
        <v>1812000</v>
      </c>
      <c r="C14" s="22"/>
      <c r="D14" s="24"/>
      <c r="E14"/>
    </row>
    <row r="15" spans="1:5" ht="14.25" x14ac:dyDescent="0.45">
      <c r="A15" s="18" t="s">
        <v>28</v>
      </c>
      <c r="B15" s="19">
        <f>B14*1.2</f>
        <v>2174400</v>
      </c>
      <c r="C15" s="22"/>
      <c r="D15" s="24"/>
      <c r="E15"/>
    </row>
    <row r="16" spans="1:5" ht="14.25" x14ac:dyDescent="0.45">
      <c r="A16" s="18" t="s">
        <v>27</v>
      </c>
      <c r="B16" s="19">
        <v>3123000</v>
      </c>
      <c r="C16" s="22"/>
      <c r="D16" s="24"/>
      <c r="E16"/>
    </row>
    <row r="17" spans="1:5" ht="14.25" x14ac:dyDescent="0.45">
      <c r="A17"/>
      <c r="B17"/>
      <c r="C17"/>
      <c r="D17"/>
      <c r="E17"/>
    </row>
    <row r="18" spans="1:5" ht="13.9" x14ac:dyDescent="0.4">
      <c r="A18" s="12"/>
      <c r="B18" s="13" t="s">
        <v>17</v>
      </c>
      <c r="C18" s="32" t="s">
        <v>29</v>
      </c>
      <c r="D18" s="33">
        <f>((B13+B7)/2)/(B14+(B13-B7))*360</f>
        <v>21.734357848518112</v>
      </c>
      <c r="E18" s="34" t="s">
        <v>30</v>
      </c>
    </row>
    <row r="19" spans="1:5" ht="13.9" x14ac:dyDescent="0.4">
      <c r="A19" s="14" t="s">
        <v>18</v>
      </c>
      <c r="B19" s="10">
        <f>D2-B2</f>
        <v>-47000</v>
      </c>
      <c r="C19" s="32" t="s">
        <v>25</v>
      </c>
      <c r="D19" s="35">
        <f>B8*360/B16</f>
        <v>33.429394812680115</v>
      </c>
      <c r="E19" s="34" t="s">
        <v>30</v>
      </c>
    </row>
    <row r="20" spans="1:5" ht="13.9" x14ac:dyDescent="0.4">
      <c r="A20" s="14" t="s">
        <v>19</v>
      </c>
      <c r="B20" s="10">
        <f>B7+B8-D7-D8</f>
        <v>5000</v>
      </c>
      <c r="C20" s="32" t="s">
        <v>31</v>
      </c>
      <c r="D20" s="35">
        <f>D7*360/B15</f>
        <v>52.152317880794705</v>
      </c>
      <c r="E20" s="34" t="s">
        <v>30</v>
      </c>
    </row>
    <row r="21" spans="1:5" ht="14.25" x14ac:dyDescent="0.45">
      <c r="A21" s="14" t="s">
        <v>20</v>
      </c>
      <c r="B21" s="10">
        <f>B9-D9</f>
        <v>6000</v>
      </c>
      <c r="C21"/>
      <c r="D21"/>
      <c r="E21"/>
    </row>
    <row r="22" spans="1:5" ht="14.25" x14ac:dyDescent="0.45">
      <c r="A22" s="14" t="s">
        <v>21</v>
      </c>
      <c r="B22" s="10">
        <f>B20+B21</f>
        <v>11000</v>
      </c>
      <c r="C22"/>
      <c r="D22"/>
      <c r="E22"/>
    </row>
    <row r="23" spans="1:5" ht="14.25" x14ac:dyDescent="0.45">
      <c r="A23" s="14" t="s">
        <v>22</v>
      </c>
      <c r="B23" s="10">
        <f>B19-B22</f>
        <v>-58000</v>
      </c>
      <c r="C23"/>
      <c r="D23"/>
      <c r="E23"/>
    </row>
  </sheetData>
  <mergeCells count="2">
    <mergeCell ref="A1:B1"/>
    <mergeCell ref="C1:D1"/>
  </mergeCells>
  <pageMargins left="0.7" right="0.7" top="0.75" bottom="0.75" header="0.3" footer="0.3"/>
  <ignoredErrors>
    <ignoredError sqref="D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situation initiale</vt:lpstr>
      <vt:lpstr>s1-apport capital</vt:lpstr>
      <vt:lpstr>s2 opé client-stock</vt:lpstr>
      <vt:lpstr>s3-combinaison S1 et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Terrier</dc:creator>
  <cp:lastModifiedBy>Claude Terrier</cp:lastModifiedBy>
  <dcterms:created xsi:type="dcterms:W3CDTF">2020-08-24T21:58:56Z</dcterms:created>
  <dcterms:modified xsi:type="dcterms:W3CDTF">2024-04-23T13:31:57Z</dcterms:modified>
</cp:coreProperties>
</file>